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3110" activeTab="2"/>
  </bookViews>
  <sheets>
    <sheet name="苹果、梨" sheetId="1" r:id="rId1"/>
    <sheet name="扶贫核桃" sheetId="2" r:id="rId2"/>
    <sheet name="地方核桃" sheetId="3" r:id="rId3"/>
  </sheets>
  <definedNames/>
  <calcPr fullCalcOnLoad="1"/>
</workbook>
</file>

<file path=xl/sharedStrings.xml><?xml version="1.0" encoding="utf-8"?>
<sst xmlns="http://schemas.openxmlformats.org/spreadsheetml/2006/main" count="144" uniqueCount="64">
  <si>
    <t>晋中市政策性农业保险（地方）苹果、梨保费补贴资金情况表</t>
  </si>
  <si>
    <t>填报单位：晋中市财政局                                                     2021.11.18                           单位：元、亩</t>
  </si>
  <si>
    <t>县别</t>
  </si>
  <si>
    <t>承保数量</t>
  </si>
  <si>
    <t>承保份额</t>
  </si>
  <si>
    <t>单位保险金额</t>
  </si>
  <si>
    <t>保险金额</t>
  </si>
  <si>
    <t>单位保费</t>
  </si>
  <si>
    <t>保费</t>
  </si>
  <si>
    <t>省级财政补贴</t>
  </si>
  <si>
    <t>市级财政补贴</t>
  </si>
  <si>
    <t>县级财政补贴</t>
  </si>
  <si>
    <t>农户自缴</t>
  </si>
  <si>
    <t>费率</t>
  </si>
  <si>
    <t>补贴比例</t>
  </si>
  <si>
    <t>梨</t>
  </si>
  <si>
    <t>平遥.国寿</t>
  </si>
  <si>
    <t>平遥.太平洋</t>
  </si>
  <si>
    <t>平遥. 中煤</t>
  </si>
  <si>
    <t>平遥.人保</t>
  </si>
  <si>
    <t>平遥合计</t>
  </si>
  <si>
    <t>苹果</t>
  </si>
  <si>
    <t>榆次.人保</t>
  </si>
  <si>
    <t>榆次.太平洋</t>
  </si>
  <si>
    <t>榆次.中煤</t>
  </si>
  <si>
    <t>榆次小计</t>
  </si>
  <si>
    <t>太平洋合计</t>
  </si>
  <si>
    <t>国寿合计</t>
  </si>
  <si>
    <t>人保合计</t>
  </si>
  <si>
    <t>中煤合计</t>
  </si>
  <si>
    <t>保险公司合计</t>
  </si>
  <si>
    <t>各县合计</t>
  </si>
  <si>
    <t>晋中市农业农村局审核（章）</t>
  </si>
  <si>
    <t>晋中市财政局审核（章）</t>
  </si>
  <si>
    <t>国寿财险晋中分公司审核（章）</t>
  </si>
  <si>
    <t>人保财险晋中分公司审核（章）</t>
  </si>
  <si>
    <t>中煤财险晋中支公司审核（章）</t>
  </si>
  <si>
    <t xml:space="preserve">太平洋财险晋中支公司审核（章）                                                  </t>
  </si>
  <si>
    <t xml:space="preserve"> 负责人（签字）  </t>
  </si>
  <si>
    <t>负责人（签字）</t>
  </si>
  <si>
    <t xml:space="preserve">     年   月   日</t>
  </si>
  <si>
    <t xml:space="preserve">       年   月   日</t>
  </si>
  <si>
    <t>晋中市政策性扶贫保险（地方）核桃保费补贴资金情况表</t>
  </si>
  <si>
    <t>填报单位：晋中市财政局                                                     2021.11.18                        单位：元、亩</t>
  </si>
  <si>
    <t>榆社.普.人</t>
  </si>
  <si>
    <t>榆社合计</t>
  </si>
  <si>
    <t>昔阳.普.人</t>
  </si>
  <si>
    <t>昔阳.优.太</t>
  </si>
  <si>
    <t>昔阳.普.太</t>
  </si>
  <si>
    <t>昔阳.普.国</t>
  </si>
  <si>
    <t>昔阳小计</t>
  </si>
  <si>
    <t>和顺.普.国</t>
  </si>
  <si>
    <t>和顺.普.中</t>
  </si>
  <si>
    <t>和顺.普.人</t>
  </si>
  <si>
    <t>和顺小计</t>
  </si>
  <si>
    <t>太保合计</t>
  </si>
  <si>
    <t>晋中市政策性农业保险（地方）核桃保费补贴资金情况表</t>
  </si>
  <si>
    <t>填报单位：晋中市财政局                                                     2021.11.18                          单位：元、亩</t>
  </si>
  <si>
    <t>核桃</t>
  </si>
  <si>
    <t>灵石.普.国寿</t>
  </si>
  <si>
    <t>灵石.普.人保</t>
  </si>
  <si>
    <t>灵石.普.中煤</t>
  </si>
  <si>
    <t>灵石小计</t>
  </si>
  <si>
    <t>晋中市自然资源局审核（章）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</si>
</sst>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#,##0.00_);[Red]\(#,##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8" fillId="7" borderId="0" applyNumberFormat="0" applyBorder="0" applyAlignment="0" applyProtection="0"/>
    <xf numFmtId="0" fontId="10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9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8" fillId="16" borderId="0" applyNumberFormat="0" applyBorder="0" applyAlignment="0" applyProtection="0"/>
    <xf numFmtId="0" fontId="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9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0" fontId="7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Alignment="1" applyProtection="1">
      <alignment/>
      <protection/>
    </xf>
    <xf numFmtId="176" fontId="1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4" fillId="0" borderId="10" xfId="2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workbookViewId="0" topLeftCell="A1">
      <selection activeCell="R6" sqref="R6"/>
    </sheetView>
  </sheetViews>
  <sheetFormatPr defaultColWidth="9.00390625" defaultRowHeight="14.25"/>
  <cols>
    <col min="1" max="1" width="10.375" style="2" customWidth="1"/>
    <col min="2" max="2" width="11.75390625" style="2" customWidth="1"/>
    <col min="3" max="3" width="4.25390625" style="2" customWidth="1"/>
    <col min="4" max="4" width="5.50390625" style="2" customWidth="1"/>
    <col min="5" max="5" width="14.75390625" style="2" customWidth="1"/>
    <col min="6" max="6" width="2.875" style="2" customWidth="1"/>
    <col min="7" max="7" width="3.875" style="2" customWidth="1"/>
    <col min="8" max="8" width="12.75390625" style="2" customWidth="1"/>
    <col min="9" max="9" width="4.25390625" style="2" hidden="1" customWidth="1"/>
    <col min="10" max="10" width="4.125" style="2" hidden="1" customWidth="1"/>
    <col min="11" max="11" width="4.50390625" style="2" customWidth="1"/>
    <col min="12" max="12" width="14.50390625" style="2" customWidth="1"/>
    <col min="13" max="13" width="3.25390625" style="2" customWidth="1"/>
    <col min="14" max="14" width="14.375" style="2" customWidth="1"/>
    <col min="15" max="15" width="3.75390625" style="2" customWidth="1"/>
    <col min="16" max="16" width="14.125" style="2" customWidth="1"/>
    <col min="17" max="16384" width="9.00390625" style="2" customWidth="1"/>
  </cols>
  <sheetData>
    <row r="1" spans="1:16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0"/>
    </row>
    <row r="3" spans="1:16" ht="21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/>
      <c r="H3" s="9" t="s">
        <v>8</v>
      </c>
      <c r="I3" s="9" t="s">
        <v>9</v>
      </c>
      <c r="J3" s="9"/>
      <c r="K3" s="9" t="s">
        <v>10</v>
      </c>
      <c r="L3" s="9"/>
      <c r="M3" s="9" t="s">
        <v>11</v>
      </c>
      <c r="N3" s="9"/>
      <c r="O3" s="9" t="s">
        <v>12</v>
      </c>
      <c r="P3" s="9"/>
    </row>
    <row r="4" spans="1:16" ht="27" customHeight="1">
      <c r="A4" s="7"/>
      <c r="B4" s="7"/>
      <c r="C4" s="10"/>
      <c r="D4" s="7"/>
      <c r="E4" s="7"/>
      <c r="F4" s="9" t="s">
        <v>13</v>
      </c>
      <c r="G4" s="9" t="s">
        <v>8</v>
      </c>
      <c r="H4" s="9"/>
      <c r="I4" s="43" t="s">
        <v>14</v>
      </c>
      <c r="J4" s="9" t="s">
        <v>8</v>
      </c>
      <c r="K4" s="43" t="s">
        <v>14</v>
      </c>
      <c r="L4" s="9" t="s">
        <v>8</v>
      </c>
      <c r="M4" s="43" t="s">
        <v>14</v>
      </c>
      <c r="N4" s="9" t="s">
        <v>8</v>
      </c>
      <c r="O4" s="43" t="s">
        <v>14</v>
      </c>
      <c r="P4" s="9" t="s">
        <v>8</v>
      </c>
    </row>
    <row r="5" spans="1:16" s="57" customFormat="1" ht="23.25" customHeight="1">
      <c r="A5" s="7" t="s">
        <v>15</v>
      </c>
      <c r="B5" s="58">
        <f>B10</f>
        <v>47905.38</v>
      </c>
      <c r="C5" s="58"/>
      <c r="D5" s="58"/>
      <c r="E5" s="58">
        <f>E10</f>
        <v>143716140</v>
      </c>
      <c r="F5" s="58"/>
      <c r="G5" s="58"/>
      <c r="H5" s="58">
        <f>H10</f>
        <v>5748645.600000001</v>
      </c>
      <c r="I5" s="58"/>
      <c r="J5" s="58"/>
      <c r="K5" s="58"/>
      <c r="L5" s="58">
        <f>L10</f>
        <v>1724593.68</v>
      </c>
      <c r="M5" s="58"/>
      <c r="N5" s="58">
        <f>N10</f>
        <v>1724593.68</v>
      </c>
      <c r="O5" s="58"/>
      <c r="P5" s="58">
        <f>P10</f>
        <v>2299458.24</v>
      </c>
    </row>
    <row r="6" spans="1:16" s="3" customFormat="1" ht="23.25" customHeight="1">
      <c r="A6" s="13" t="s">
        <v>16</v>
      </c>
      <c r="B6" s="15">
        <v>14301.92</v>
      </c>
      <c r="C6" s="16">
        <v>3</v>
      </c>
      <c r="D6" s="16">
        <v>1000</v>
      </c>
      <c r="E6" s="15">
        <f aca="true" t="shared" si="0" ref="E6:E9">B6*C6*D6</f>
        <v>42905760</v>
      </c>
      <c r="F6" s="17">
        <v>0.04</v>
      </c>
      <c r="G6" s="16">
        <v>40</v>
      </c>
      <c r="H6" s="15">
        <f aca="true" t="shared" si="1" ref="H6:H9">B6*C6*G6</f>
        <v>1716230.4000000001</v>
      </c>
      <c r="I6" s="15"/>
      <c r="J6" s="15"/>
      <c r="K6" s="17">
        <v>0.3</v>
      </c>
      <c r="L6" s="44">
        <f aca="true" t="shared" si="2" ref="L6:L9">H6*K6</f>
        <v>514869.12</v>
      </c>
      <c r="M6" s="17">
        <v>0.3</v>
      </c>
      <c r="N6" s="44">
        <f aca="true" t="shared" si="3" ref="N6:N9">H6*M6</f>
        <v>514869.12</v>
      </c>
      <c r="O6" s="17">
        <v>0.4</v>
      </c>
      <c r="P6" s="15">
        <f aca="true" t="shared" si="4" ref="P6:P9">H6*O6</f>
        <v>686492.1600000001</v>
      </c>
    </row>
    <row r="7" spans="1:16" s="2" customFormat="1" ht="23.25" customHeight="1">
      <c r="A7" s="13" t="s">
        <v>17</v>
      </c>
      <c r="B7" s="15">
        <v>11539.4</v>
      </c>
      <c r="C7" s="16">
        <v>3</v>
      </c>
      <c r="D7" s="16">
        <v>1000</v>
      </c>
      <c r="E7" s="15">
        <f t="shared" si="0"/>
        <v>34618200</v>
      </c>
      <c r="F7" s="17">
        <v>0.04</v>
      </c>
      <c r="G7" s="16">
        <v>40</v>
      </c>
      <c r="H7" s="15">
        <f t="shared" si="1"/>
        <v>1384728</v>
      </c>
      <c r="I7" s="15"/>
      <c r="J7" s="15"/>
      <c r="K7" s="17">
        <v>0.3</v>
      </c>
      <c r="L7" s="44">
        <f t="shared" si="2"/>
        <v>415418.39999999997</v>
      </c>
      <c r="M7" s="17">
        <v>0.3</v>
      </c>
      <c r="N7" s="44">
        <f t="shared" si="3"/>
        <v>415418.39999999997</v>
      </c>
      <c r="O7" s="17">
        <v>0.4</v>
      </c>
      <c r="P7" s="15">
        <f t="shared" si="4"/>
        <v>553891.2000000001</v>
      </c>
    </row>
    <row r="8" spans="1:16" s="2" customFormat="1" ht="23.25" customHeight="1">
      <c r="A8" s="13" t="s">
        <v>18</v>
      </c>
      <c r="B8" s="15">
        <v>10232</v>
      </c>
      <c r="C8" s="16">
        <v>3</v>
      </c>
      <c r="D8" s="16">
        <v>1000</v>
      </c>
      <c r="E8" s="15">
        <f t="shared" si="0"/>
        <v>30696000</v>
      </c>
      <c r="F8" s="17">
        <v>0.04</v>
      </c>
      <c r="G8" s="16">
        <v>40</v>
      </c>
      <c r="H8" s="15">
        <f t="shared" si="1"/>
        <v>1227840</v>
      </c>
      <c r="I8" s="15"/>
      <c r="J8" s="15"/>
      <c r="K8" s="17">
        <v>0.3</v>
      </c>
      <c r="L8" s="44">
        <f t="shared" si="2"/>
        <v>368352</v>
      </c>
      <c r="M8" s="17">
        <v>0.3</v>
      </c>
      <c r="N8" s="44">
        <f t="shared" si="3"/>
        <v>368352</v>
      </c>
      <c r="O8" s="17">
        <v>0.4</v>
      </c>
      <c r="P8" s="15">
        <f t="shared" si="4"/>
        <v>491136</v>
      </c>
    </row>
    <row r="9" spans="1:16" s="2" customFormat="1" ht="23.25" customHeight="1">
      <c r="A9" s="13" t="s">
        <v>19</v>
      </c>
      <c r="B9" s="15">
        <v>11832.06</v>
      </c>
      <c r="C9" s="16">
        <v>3</v>
      </c>
      <c r="D9" s="16">
        <v>1000</v>
      </c>
      <c r="E9" s="15">
        <f t="shared" si="0"/>
        <v>35496180</v>
      </c>
      <c r="F9" s="17">
        <v>0.04</v>
      </c>
      <c r="G9" s="16">
        <v>40</v>
      </c>
      <c r="H9" s="15">
        <f t="shared" si="1"/>
        <v>1419847.2</v>
      </c>
      <c r="I9" s="15"/>
      <c r="J9" s="15"/>
      <c r="K9" s="17">
        <v>0.3</v>
      </c>
      <c r="L9" s="44">
        <f t="shared" si="2"/>
        <v>425954.16</v>
      </c>
      <c r="M9" s="17">
        <v>0.3</v>
      </c>
      <c r="N9" s="44">
        <f t="shared" si="3"/>
        <v>425954.16</v>
      </c>
      <c r="O9" s="17">
        <v>0.4</v>
      </c>
      <c r="P9" s="15">
        <f t="shared" si="4"/>
        <v>567938.88</v>
      </c>
    </row>
    <row r="10" spans="1:16" s="2" customFormat="1" ht="23.25" customHeight="1">
      <c r="A10" s="11" t="s">
        <v>20</v>
      </c>
      <c r="B10" s="15">
        <f>SUM(B6:B9)</f>
        <v>47905.38</v>
      </c>
      <c r="C10" s="16">
        <v>3</v>
      </c>
      <c r="D10" s="16">
        <v>1000</v>
      </c>
      <c r="E10" s="15">
        <f>SUM(E6:E9)</f>
        <v>143716140</v>
      </c>
      <c r="F10" s="17">
        <v>0.04</v>
      </c>
      <c r="G10" s="16">
        <v>40</v>
      </c>
      <c r="H10" s="15">
        <f>SUM(H6:H9)</f>
        <v>5748645.600000001</v>
      </c>
      <c r="I10" s="15"/>
      <c r="J10" s="15"/>
      <c r="K10" s="17">
        <v>0.3</v>
      </c>
      <c r="L10" s="15">
        <f>SUM(L6:L9)</f>
        <v>1724593.68</v>
      </c>
      <c r="M10" s="17">
        <v>0.3</v>
      </c>
      <c r="N10" s="15">
        <f>SUM(N6:N9)</f>
        <v>1724593.68</v>
      </c>
      <c r="O10" s="17">
        <v>0.4</v>
      </c>
      <c r="P10" s="15">
        <f>SUM(P6:P9)</f>
        <v>2299458.24</v>
      </c>
    </row>
    <row r="11" spans="1:16" s="57" customFormat="1" ht="23.25" customHeight="1">
      <c r="A11" s="13" t="s">
        <v>21</v>
      </c>
      <c r="B11" s="15">
        <f>B15</f>
        <v>75458.77</v>
      </c>
      <c r="C11" s="16">
        <v>3</v>
      </c>
      <c r="D11" s="16">
        <v>1000</v>
      </c>
      <c r="E11" s="15">
        <f>E15</f>
        <v>226376310</v>
      </c>
      <c r="F11" s="17">
        <v>0.04</v>
      </c>
      <c r="G11" s="16">
        <v>40</v>
      </c>
      <c r="H11" s="15">
        <f>H15</f>
        <v>9055052.4</v>
      </c>
      <c r="I11" s="15"/>
      <c r="J11" s="15"/>
      <c r="K11" s="17">
        <v>0.3</v>
      </c>
      <c r="L11" s="44">
        <f>L15</f>
        <v>2716515.72</v>
      </c>
      <c r="M11" s="17">
        <v>0.3</v>
      </c>
      <c r="N11" s="44">
        <f>N15</f>
        <v>2716515.72</v>
      </c>
      <c r="O11" s="17">
        <v>0.4</v>
      </c>
      <c r="P11" s="15">
        <f>P15</f>
        <v>3622020.96</v>
      </c>
    </row>
    <row r="12" spans="1:16" s="2" customFormat="1" ht="23.25" customHeight="1">
      <c r="A12" s="13" t="s">
        <v>22</v>
      </c>
      <c r="B12" s="15">
        <v>1683.1</v>
      </c>
      <c r="C12" s="16">
        <v>3</v>
      </c>
      <c r="D12" s="16">
        <v>1000</v>
      </c>
      <c r="E12" s="15">
        <f>B12*C12*D12</f>
        <v>5049299.999999999</v>
      </c>
      <c r="F12" s="17">
        <v>0.04</v>
      </c>
      <c r="G12" s="16">
        <v>40</v>
      </c>
      <c r="H12" s="15">
        <f>B12*C12*G12</f>
        <v>201971.99999999997</v>
      </c>
      <c r="I12" s="15"/>
      <c r="J12" s="15"/>
      <c r="K12" s="17">
        <v>0.3</v>
      </c>
      <c r="L12" s="44">
        <f>H12*K12</f>
        <v>60591.59999999999</v>
      </c>
      <c r="M12" s="17">
        <v>0.3</v>
      </c>
      <c r="N12" s="44">
        <f>H12*M12</f>
        <v>60591.59999999999</v>
      </c>
      <c r="O12" s="17">
        <v>0.4</v>
      </c>
      <c r="P12" s="15">
        <f>H12*O12</f>
        <v>80788.79999999999</v>
      </c>
    </row>
    <row r="13" spans="1:16" s="2" customFormat="1" ht="23.25" customHeight="1">
      <c r="A13" s="13" t="s">
        <v>23</v>
      </c>
      <c r="B13" s="15">
        <v>71095.42</v>
      </c>
      <c r="C13" s="16">
        <v>3</v>
      </c>
      <c r="D13" s="16">
        <v>1000</v>
      </c>
      <c r="E13" s="15">
        <f>B13*C13*D13</f>
        <v>213286260</v>
      </c>
      <c r="F13" s="17">
        <v>0.04</v>
      </c>
      <c r="G13" s="16">
        <v>40</v>
      </c>
      <c r="H13" s="15">
        <f>B13*C13*G13</f>
        <v>8531450.4</v>
      </c>
      <c r="I13" s="15"/>
      <c r="J13" s="15"/>
      <c r="K13" s="17">
        <v>0.3</v>
      </c>
      <c r="L13" s="44">
        <f>H13*K13</f>
        <v>2559435.12</v>
      </c>
      <c r="M13" s="17">
        <v>0.3</v>
      </c>
      <c r="N13" s="44">
        <f>H13*M13</f>
        <v>2559435.12</v>
      </c>
      <c r="O13" s="17">
        <v>0.4</v>
      </c>
      <c r="P13" s="15">
        <f>H13*O13</f>
        <v>3412580.16</v>
      </c>
    </row>
    <row r="14" spans="1:16" s="57" customFormat="1" ht="23.25" customHeight="1">
      <c r="A14" s="13" t="s">
        <v>24</v>
      </c>
      <c r="B14" s="15">
        <v>2680.25</v>
      </c>
      <c r="C14" s="16">
        <v>3</v>
      </c>
      <c r="D14" s="16">
        <v>1000</v>
      </c>
      <c r="E14" s="15">
        <f>B14*C14*D14</f>
        <v>8040750</v>
      </c>
      <c r="F14" s="17">
        <v>0.04</v>
      </c>
      <c r="G14" s="16">
        <v>40</v>
      </c>
      <c r="H14" s="15">
        <f>B14*C14*G14</f>
        <v>321630</v>
      </c>
      <c r="I14" s="15"/>
      <c r="J14" s="15"/>
      <c r="K14" s="17">
        <v>0.3</v>
      </c>
      <c r="L14" s="44">
        <f>H14*K14</f>
        <v>96489</v>
      </c>
      <c r="M14" s="17">
        <v>0.3</v>
      </c>
      <c r="N14" s="44">
        <f>H14*M14</f>
        <v>96489</v>
      </c>
      <c r="O14" s="17">
        <v>0.4</v>
      </c>
      <c r="P14" s="15">
        <f>H14*O14</f>
        <v>128652</v>
      </c>
    </row>
    <row r="15" spans="1:16" s="2" customFormat="1" ht="23.25" customHeight="1">
      <c r="A15" s="11" t="s">
        <v>25</v>
      </c>
      <c r="B15" s="15">
        <f>SUM(B12:B14)</f>
        <v>75458.77</v>
      </c>
      <c r="C15" s="16">
        <v>3</v>
      </c>
      <c r="D15" s="16">
        <v>1000</v>
      </c>
      <c r="E15" s="15">
        <f>SUM(E12:E14)</f>
        <v>226376310</v>
      </c>
      <c r="F15" s="17">
        <v>0.04</v>
      </c>
      <c r="G15" s="16">
        <v>40</v>
      </c>
      <c r="H15" s="15">
        <f>SUM(H12:H14)</f>
        <v>9055052.4</v>
      </c>
      <c r="I15" s="15"/>
      <c r="J15" s="15"/>
      <c r="K15" s="17">
        <v>0.3</v>
      </c>
      <c r="L15" s="44">
        <f>SUM(L12:L14)</f>
        <v>2716515.72</v>
      </c>
      <c r="M15" s="17">
        <v>0.3</v>
      </c>
      <c r="N15" s="44">
        <f>SUM(N12:N14)</f>
        <v>2716515.72</v>
      </c>
      <c r="O15" s="17">
        <v>0.4</v>
      </c>
      <c r="P15" s="15">
        <f>SUM(P12:P14)</f>
        <v>3622020.96</v>
      </c>
    </row>
    <row r="16" spans="1:16" s="57" customFormat="1" ht="23.25" customHeight="1">
      <c r="A16" s="13" t="s">
        <v>26</v>
      </c>
      <c r="B16" s="15">
        <f>B7+B13</f>
        <v>82634.81999999999</v>
      </c>
      <c r="C16" s="16">
        <v>3</v>
      </c>
      <c r="D16" s="16">
        <v>1000</v>
      </c>
      <c r="E16" s="15">
        <f>E7+E13</f>
        <v>247904460</v>
      </c>
      <c r="F16" s="17">
        <v>0.04</v>
      </c>
      <c r="G16" s="16">
        <v>40</v>
      </c>
      <c r="H16" s="15">
        <f>H7+H13</f>
        <v>9916178.4</v>
      </c>
      <c r="I16" s="15"/>
      <c r="J16" s="15"/>
      <c r="K16" s="17">
        <v>0.3</v>
      </c>
      <c r="L16" s="15">
        <f>L7+L13</f>
        <v>2974853.52</v>
      </c>
      <c r="M16" s="17">
        <v>0.3</v>
      </c>
      <c r="N16" s="15">
        <f>N7+N13</f>
        <v>2974853.52</v>
      </c>
      <c r="O16" s="17">
        <v>0.4</v>
      </c>
      <c r="P16" s="15">
        <f>P7+P13</f>
        <v>3966471.3600000003</v>
      </c>
    </row>
    <row r="17" spans="1:16" s="2" customFormat="1" ht="23.25" customHeight="1">
      <c r="A17" s="13" t="s">
        <v>27</v>
      </c>
      <c r="B17" s="15">
        <f>B6</f>
        <v>14301.92</v>
      </c>
      <c r="C17" s="16">
        <v>3</v>
      </c>
      <c r="D17" s="16">
        <v>1000</v>
      </c>
      <c r="E17" s="15">
        <f>E6</f>
        <v>42905760</v>
      </c>
      <c r="F17" s="17">
        <v>0.04</v>
      </c>
      <c r="G17" s="16">
        <v>40</v>
      </c>
      <c r="H17" s="15">
        <f>H6</f>
        <v>1716230.4000000001</v>
      </c>
      <c r="I17" s="15"/>
      <c r="J17" s="15"/>
      <c r="K17" s="17">
        <v>0.3</v>
      </c>
      <c r="L17" s="15">
        <f>L6</f>
        <v>514869.12</v>
      </c>
      <c r="M17" s="17">
        <v>0.3</v>
      </c>
      <c r="N17" s="15">
        <f>N6</f>
        <v>514869.12</v>
      </c>
      <c r="O17" s="17">
        <v>0.4</v>
      </c>
      <c r="P17" s="15">
        <f>P6</f>
        <v>686492.1600000001</v>
      </c>
    </row>
    <row r="18" spans="1:16" s="2" customFormat="1" ht="23.25" customHeight="1">
      <c r="A18" s="13" t="s">
        <v>28</v>
      </c>
      <c r="B18" s="15">
        <f>B12+B9</f>
        <v>13515.16</v>
      </c>
      <c r="C18" s="16">
        <v>3</v>
      </c>
      <c r="D18" s="16">
        <v>1000</v>
      </c>
      <c r="E18" s="15">
        <f>E12+E9</f>
        <v>40545480</v>
      </c>
      <c r="F18" s="17">
        <v>0.04</v>
      </c>
      <c r="G18" s="16">
        <v>40</v>
      </c>
      <c r="H18" s="15">
        <f>H12+H9</f>
        <v>1621819.2</v>
      </c>
      <c r="I18" s="15"/>
      <c r="J18" s="15"/>
      <c r="K18" s="17">
        <v>0.3</v>
      </c>
      <c r="L18" s="15">
        <f>L12+L9</f>
        <v>486545.75999999995</v>
      </c>
      <c r="M18" s="17">
        <v>0.3</v>
      </c>
      <c r="N18" s="15">
        <f>N12+N9</f>
        <v>486545.75999999995</v>
      </c>
      <c r="O18" s="17">
        <v>0.4</v>
      </c>
      <c r="P18" s="15">
        <f>P12+P9</f>
        <v>648727.6799999999</v>
      </c>
    </row>
    <row r="19" spans="1:16" s="2" customFormat="1" ht="23.25" customHeight="1">
      <c r="A19" s="13" t="s">
        <v>29</v>
      </c>
      <c r="B19" s="15">
        <f>B14+B8</f>
        <v>12912.25</v>
      </c>
      <c r="C19" s="16">
        <v>3</v>
      </c>
      <c r="D19" s="16">
        <v>1000</v>
      </c>
      <c r="E19" s="15">
        <f aca="true" t="shared" si="5" ref="C19:P19">E14+E8</f>
        <v>38736750</v>
      </c>
      <c r="F19" s="17">
        <v>0.04</v>
      </c>
      <c r="G19" s="16">
        <v>40</v>
      </c>
      <c r="H19" s="15">
        <f t="shared" si="5"/>
        <v>1549470</v>
      </c>
      <c r="I19" s="15">
        <f t="shared" si="5"/>
        <v>0</v>
      </c>
      <c r="J19" s="15">
        <f t="shared" si="5"/>
        <v>0</v>
      </c>
      <c r="K19" s="17">
        <v>0.3</v>
      </c>
      <c r="L19" s="15">
        <f t="shared" si="5"/>
        <v>464841</v>
      </c>
      <c r="M19" s="17">
        <v>0.3</v>
      </c>
      <c r="N19" s="15">
        <f t="shared" si="5"/>
        <v>464841</v>
      </c>
      <c r="O19" s="17">
        <v>0.4</v>
      </c>
      <c r="P19" s="15">
        <f t="shared" si="5"/>
        <v>619788</v>
      </c>
    </row>
    <row r="20" spans="1:16" ht="23.25" customHeight="1">
      <c r="A20" s="11" t="s">
        <v>30</v>
      </c>
      <c r="B20" s="15">
        <f>SUM(B16:B19)</f>
        <v>123364.15</v>
      </c>
      <c r="C20" s="16">
        <v>3</v>
      </c>
      <c r="D20" s="16">
        <v>1000</v>
      </c>
      <c r="E20" s="15">
        <f>SUM(E16:E19)</f>
        <v>370092450</v>
      </c>
      <c r="F20" s="17">
        <v>0.04</v>
      </c>
      <c r="G20" s="16">
        <v>40</v>
      </c>
      <c r="H20" s="15">
        <f>SUM(H16:H19)</f>
        <v>14803698</v>
      </c>
      <c r="I20" s="15"/>
      <c r="J20" s="15"/>
      <c r="K20" s="17">
        <v>0.3</v>
      </c>
      <c r="L20" s="44">
        <f>SUM(L16:L19)</f>
        <v>4441109.4</v>
      </c>
      <c r="M20" s="17">
        <v>0.3</v>
      </c>
      <c r="N20" s="44">
        <f>SUM(N16:N19)</f>
        <v>4441109.4</v>
      </c>
      <c r="O20" s="17">
        <v>0.4</v>
      </c>
      <c r="P20" s="15">
        <f>SUM(P16:P19)</f>
        <v>5921479.2</v>
      </c>
    </row>
    <row r="21" spans="1:16" ht="23.25" customHeight="1">
      <c r="A21" s="11" t="s">
        <v>31</v>
      </c>
      <c r="B21" s="15">
        <f>B5+B11</f>
        <v>123364.15</v>
      </c>
      <c r="C21" s="16">
        <v>3</v>
      </c>
      <c r="D21" s="16">
        <v>1000</v>
      </c>
      <c r="E21" s="15">
        <f>E5+E11</f>
        <v>370092450</v>
      </c>
      <c r="F21" s="17">
        <v>0.04</v>
      </c>
      <c r="G21" s="16">
        <v>40</v>
      </c>
      <c r="H21" s="15">
        <f>H5+H11</f>
        <v>14803698</v>
      </c>
      <c r="I21" s="15"/>
      <c r="J21" s="15"/>
      <c r="K21" s="17">
        <v>0.3</v>
      </c>
      <c r="L21" s="44">
        <f>L5+L11</f>
        <v>4441109.4</v>
      </c>
      <c r="M21" s="17">
        <v>0.3</v>
      </c>
      <c r="N21" s="44">
        <f>N5+N11</f>
        <v>4441109.4</v>
      </c>
      <c r="O21" s="17">
        <v>0.4</v>
      </c>
      <c r="P21" s="15">
        <f>P5+P11</f>
        <v>5921479.2</v>
      </c>
    </row>
    <row r="22" spans="1:16" s="4" customFormat="1" ht="22.5" customHeight="1" hidden="1">
      <c r="A22" s="19" t="s">
        <v>32</v>
      </c>
      <c r="B22" s="20"/>
      <c r="C22" s="19" t="s">
        <v>33</v>
      </c>
      <c r="D22" s="21"/>
      <c r="E22" s="20"/>
      <c r="F22" s="19" t="s">
        <v>34</v>
      </c>
      <c r="G22" s="21"/>
      <c r="H22" s="22"/>
      <c r="I22" s="21"/>
      <c r="J22" s="21"/>
      <c r="K22" s="19" t="s">
        <v>35</v>
      </c>
      <c r="L22" s="22"/>
      <c r="M22" s="19" t="s">
        <v>36</v>
      </c>
      <c r="N22" s="22"/>
      <c r="O22" s="45" t="s">
        <v>37</v>
      </c>
      <c r="P22" s="46"/>
    </row>
    <row r="23" spans="1:16" ht="42" customHeight="1" hidden="1">
      <c r="A23" s="23" t="s">
        <v>38</v>
      </c>
      <c r="B23" s="24"/>
      <c r="C23" s="23" t="s">
        <v>39</v>
      </c>
      <c r="D23" s="25"/>
      <c r="E23" s="25"/>
      <c r="F23" s="23" t="s">
        <v>39</v>
      </c>
      <c r="G23" s="25"/>
      <c r="H23" s="26"/>
      <c r="I23" s="25"/>
      <c r="J23" s="25"/>
      <c r="K23" s="23" t="s">
        <v>39</v>
      </c>
      <c r="L23" s="26"/>
      <c r="M23" s="47" t="s">
        <v>39</v>
      </c>
      <c r="N23" s="48"/>
      <c r="O23" s="47" t="s">
        <v>39</v>
      </c>
      <c r="P23" s="48"/>
    </row>
    <row r="24" spans="1:16" ht="42" customHeight="1" hidden="1">
      <c r="A24" s="27" t="s">
        <v>40</v>
      </c>
      <c r="B24" s="28"/>
      <c r="C24" s="27"/>
      <c r="D24" s="29" t="s">
        <v>41</v>
      </c>
      <c r="E24" s="28"/>
      <c r="F24" s="30"/>
      <c r="G24" s="29" t="s">
        <v>41</v>
      </c>
      <c r="H24" s="31"/>
      <c r="I24" s="49"/>
      <c r="J24" s="49"/>
      <c r="K24" s="27" t="s">
        <v>40</v>
      </c>
      <c r="L24" s="31"/>
      <c r="M24" s="50" t="s">
        <v>40</v>
      </c>
      <c r="N24" s="51"/>
      <c r="O24" s="50" t="s">
        <v>40</v>
      </c>
      <c r="P24" s="51"/>
    </row>
    <row r="25" spans="1:16" ht="19.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3.5" customHeight="1" hidden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hidden="1">
      <c r="A27" s="3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8.25" customHeight="1" hidden="1">
      <c r="A28" s="3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4.25">
      <c r="A29" s="32"/>
      <c r="B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8:10" ht="14.25">
      <c r="H30" s="39"/>
      <c r="I30" s="39"/>
      <c r="J30" s="39"/>
    </row>
  </sheetData>
  <sheetProtection/>
  <mergeCells count="31">
    <mergeCell ref="A1:P1"/>
    <mergeCell ref="A2:P2"/>
    <mergeCell ref="F3:G3"/>
    <mergeCell ref="I3:J3"/>
    <mergeCell ref="K3:L3"/>
    <mergeCell ref="M3:N3"/>
    <mergeCell ref="O3:P3"/>
    <mergeCell ref="A22:B22"/>
    <mergeCell ref="C22:E22"/>
    <mergeCell ref="F22:H22"/>
    <mergeCell ref="K22:L22"/>
    <mergeCell ref="M22:N22"/>
    <mergeCell ref="O22:P22"/>
    <mergeCell ref="A23:B23"/>
    <mergeCell ref="C23:E23"/>
    <mergeCell ref="F23:H23"/>
    <mergeCell ref="K23:L23"/>
    <mergeCell ref="M23:N23"/>
    <mergeCell ref="O23:P23"/>
    <mergeCell ref="A24:B24"/>
    <mergeCell ref="D24:E24"/>
    <mergeCell ref="G24:H24"/>
    <mergeCell ref="K24:L24"/>
    <mergeCell ref="M24:N24"/>
    <mergeCell ref="O24:P24"/>
    <mergeCell ref="A3:A4"/>
    <mergeCell ref="B3:B4"/>
    <mergeCell ref="C3:C4"/>
    <mergeCell ref="D3:D4"/>
    <mergeCell ref="E3:E4"/>
    <mergeCell ref="H3:H4"/>
  </mergeCells>
  <printOptions/>
  <pageMargins left="0.75" right="0.75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L21" sqref="L21"/>
    </sheetView>
  </sheetViews>
  <sheetFormatPr defaultColWidth="9.00390625" defaultRowHeight="14.25"/>
  <cols>
    <col min="1" max="1" width="10.375" style="2" customWidth="1"/>
    <col min="2" max="2" width="11.125" style="2" customWidth="1"/>
    <col min="3" max="3" width="4.75390625" style="2" customWidth="1"/>
    <col min="4" max="4" width="6.375" style="2" customWidth="1"/>
    <col min="5" max="5" width="14.625" style="2" customWidth="1"/>
    <col min="6" max="6" width="5.125" style="2" customWidth="1"/>
    <col min="7" max="7" width="6.125" style="2" customWidth="1"/>
    <col min="8" max="8" width="13.375" style="2" customWidth="1"/>
    <col min="9" max="9" width="4.00390625" style="2" hidden="1" customWidth="1"/>
    <col min="10" max="10" width="13.375" style="2" hidden="1" customWidth="1"/>
    <col min="11" max="11" width="4.125" style="2" customWidth="1"/>
    <col min="12" max="12" width="12.625" style="2" customWidth="1"/>
    <col min="13" max="13" width="3.25390625" style="2" customWidth="1"/>
    <col min="14" max="14" width="12.75390625" style="2" customWidth="1"/>
    <col min="15" max="15" width="3.75390625" style="2" customWidth="1"/>
    <col min="16" max="16" width="13.25390625" style="2" customWidth="1"/>
    <col min="17" max="17" width="17.00390625" style="2" bestFit="1" customWidth="1"/>
    <col min="18" max="16384" width="9.00390625" style="2" customWidth="1"/>
  </cols>
  <sheetData>
    <row r="1" spans="1:16" ht="43.5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" customHeight="1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0"/>
    </row>
    <row r="3" spans="1:16" ht="21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/>
      <c r="H3" s="9" t="s">
        <v>8</v>
      </c>
      <c r="I3" s="41" t="s">
        <v>9</v>
      </c>
      <c r="J3" s="42"/>
      <c r="K3" s="9" t="s">
        <v>10</v>
      </c>
      <c r="L3" s="9"/>
      <c r="M3" s="9" t="s">
        <v>11</v>
      </c>
      <c r="N3" s="9"/>
      <c r="O3" s="9" t="s">
        <v>12</v>
      </c>
      <c r="P3" s="9"/>
    </row>
    <row r="4" spans="1:16" ht="27" customHeight="1">
      <c r="A4" s="7"/>
      <c r="B4" s="7"/>
      <c r="C4" s="10"/>
      <c r="D4" s="7"/>
      <c r="E4" s="7"/>
      <c r="F4" s="9" t="s">
        <v>13</v>
      </c>
      <c r="G4" s="9" t="s">
        <v>8</v>
      </c>
      <c r="H4" s="9"/>
      <c r="I4" s="43" t="s">
        <v>14</v>
      </c>
      <c r="J4" s="9" t="s">
        <v>8</v>
      </c>
      <c r="K4" s="43" t="s">
        <v>14</v>
      </c>
      <c r="L4" s="9" t="s">
        <v>8</v>
      </c>
      <c r="M4" s="43" t="s">
        <v>14</v>
      </c>
      <c r="N4" s="9" t="s">
        <v>8</v>
      </c>
      <c r="O4" s="43" t="s">
        <v>14</v>
      </c>
      <c r="P4" s="9" t="s">
        <v>8</v>
      </c>
    </row>
    <row r="5" spans="1:18" s="2" customFormat="1" ht="20.25" customHeight="1">
      <c r="A5" s="13" t="s">
        <v>44</v>
      </c>
      <c r="B5" s="15">
        <v>3310</v>
      </c>
      <c r="C5" s="15">
        <v>1</v>
      </c>
      <c r="D5" s="16">
        <v>1000</v>
      </c>
      <c r="E5" s="15">
        <f>B5*C5*D5</f>
        <v>3310000</v>
      </c>
      <c r="F5" s="17">
        <v>0.08</v>
      </c>
      <c r="G5" s="15">
        <v>80</v>
      </c>
      <c r="H5" s="15">
        <f>B5*G5</f>
        <v>264800</v>
      </c>
      <c r="I5" s="15"/>
      <c r="J5" s="15"/>
      <c r="K5" s="17">
        <v>0.5</v>
      </c>
      <c r="L5" s="44">
        <f>H5*K5</f>
        <v>132400</v>
      </c>
      <c r="M5" s="17">
        <v>0.3</v>
      </c>
      <c r="N5" s="44">
        <f>H5*M5</f>
        <v>79440</v>
      </c>
      <c r="O5" s="17">
        <v>0.2</v>
      </c>
      <c r="P5" s="15">
        <f>H5*O5</f>
        <v>52960</v>
      </c>
      <c r="Q5" s="54"/>
      <c r="R5" s="54"/>
    </row>
    <row r="6" spans="1:18" ht="20.25" customHeight="1">
      <c r="A6" s="11" t="s">
        <v>45</v>
      </c>
      <c r="B6" s="15">
        <f>SUM(B5:B5)</f>
        <v>3310</v>
      </c>
      <c r="C6" s="15">
        <v>1</v>
      </c>
      <c r="D6" s="16">
        <v>1000</v>
      </c>
      <c r="E6" s="15">
        <f>SUM(E5:E5)</f>
        <v>3310000</v>
      </c>
      <c r="F6" s="17">
        <v>0.08</v>
      </c>
      <c r="G6" s="15">
        <v>80</v>
      </c>
      <c r="H6" s="15">
        <f>SUM(H5:H5)</f>
        <v>264800</v>
      </c>
      <c r="I6" s="15"/>
      <c r="J6" s="15"/>
      <c r="K6" s="17">
        <v>0.5</v>
      </c>
      <c r="L6" s="44">
        <f>SUM(L5:L5)</f>
        <v>132400</v>
      </c>
      <c r="M6" s="17">
        <v>0.3</v>
      </c>
      <c r="N6" s="44">
        <f>SUM(N5:N5)</f>
        <v>79440</v>
      </c>
      <c r="O6" s="17">
        <v>0.2</v>
      </c>
      <c r="P6" s="15">
        <f>SUM(P5:P5)</f>
        <v>52960</v>
      </c>
      <c r="Q6" s="54"/>
      <c r="R6" s="54"/>
    </row>
    <row r="7" spans="1:18" s="2" customFormat="1" ht="20.25" customHeight="1">
      <c r="A7" s="13" t="s">
        <v>46</v>
      </c>
      <c r="B7" s="15">
        <v>28076.36</v>
      </c>
      <c r="C7" s="15">
        <v>1</v>
      </c>
      <c r="D7" s="16">
        <v>1000</v>
      </c>
      <c r="E7" s="15">
        <f>B7*D7</f>
        <v>28076360</v>
      </c>
      <c r="F7" s="17">
        <v>0.08</v>
      </c>
      <c r="G7" s="15">
        <v>80</v>
      </c>
      <c r="H7" s="15">
        <f>B7*G7</f>
        <v>2246108.8</v>
      </c>
      <c r="I7" s="15"/>
      <c r="J7" s="15"/>
      <c r="K7" s="17">
        <v>0.5</v>
      </c>
      <c r="L7" s="44">
        <f>H7*K7</f>
        <v>1123054.4</v>
      </c>
      <c r="M7" s="17">
        <v>0.3</v>
      </c>
      <c r="N7" s="44">
        <f>H7*M7</f>
        <v>673832.6399999999</v>
      </c>
      <c r="O7" s="17">
        <v>0.2</v>
      </c>
      <c r="P7" s="15">
        <f>H7*O7</f>
        <v>449221.76</v>
      </c>
      <c r="Q7" s="54"/>
      <c r="R7" s="54"/>
    </row>
    <row r="8" spans="1:18" s="2" customFormat="1" ht="20.25" customHeight="1">
      <c r="A8" s="13" t="s">
        <v>47</v>
      </c>
      <c r="B8" s="15">
        <v>9114.08</v>
      </c>
      <c r="C8" s="15">
        <v>1</v>
      </c>
      <c r="D8" s="16">
        <v>1500</v>
      </c>
      <c r="E8" s="15">
        <f>B8*D8</f>
        <v>13671120</v>
      </c>
      <c r="F8" s="17">
        <v>0.08</v>
      </c>
      <c r="G8" s="15">
        <v>120</v>
      </c>
      <c r="H8" s="15">
        <f>B8*G8</f>
        <v>1093689.6</v>
      </c>
      <c r="I8" s="15"/>
      <c r="J8" s="15"/>
      <c r="K8" s="17">
        <v>0.5</v>
      </c>
      <c r="L8" s="44">
        <f>H8*K8</f>
        <v>546844.8</v>
      </c>
      <c r="M8" s="17">
        <v>0.3</v>
      </c>
      <c r="N8" s="44">
        <f>H8*M8</f>
        <v>328106.88</v>
      </c>
      <c r="O8" s="17">
        <v>0.2</v>
      </c>
      <c r="P8" s="15">
        <f>H8*O8</f>
        <v>218737.92000000004</v>
      </c>
      <c r="Q8" s="54"/>
      <c r="R8" s="54"/>
    </row>
    <row r="9" spans="1:18" s="2" customFormat="1" ht="20.25" customHeight="1">
      <c r="A9" s="13" t="s">
        <v>48</v>
      </c>
      <c r="B9" s="15">
        <v>6215.9</v>
      </c>
      <c r="C9" s="15">
        <v>1</v>
      </c>
      <c r="D9" s="16">
        <v>1000</v>
      </c>
      <c r="E9" s="15">
        <f>B9*D9</f>
        <v>6215900</v>
      </c>
      <c r="F9" s="17">
        <v>0.08</v>
      </c>
      <c r="G9" s="15">
        <v>80</v>
      </c>
      <c r="H9" s="15">
        <f>B9*G9</f>
        <v>497272</v>
      </c>
      <c r="I9" s="15"/>
      <c r="J9" s="15"/>
      <c r="K9" s="17">
        <v>0.5</v>
      </c>
      <c r="L9" s="44">
        <f>H9*K9</f>
        <v>248636</v>
      </c>
      <c r="M9" s="17">
        <v>0.3</v>
      </c>
      <c r="N9" s="44">
        <f>H9*M9</f>
        <v>149181.6</v>
      </c>
      <c r="O9" s="17">
        <v>0.2</v>
      </c>
      <c r="P9" s="15">
        <f>H9*O9</f>
        <v>99454.40000000001</v>
      </c>
      <c r="Q9" s="54"/>
      <c r="R9" s="54"/>
    </row>
    <row r="10" spans="1:18" s="2" customFormat="1" ht="20.25" customHeight="1">
      <c r="A10" s="13" t="s">
        <v>49</v>
      </c>
      <c r="B10" s="15">
        <v>4782.75</v>
      </c>
      <c r="C10" s="15">
        <v>1</v>
      </c>
      <c r="D10" s="16">
        <v>1000</v>
      </c>
      <c r="E10" s="15">
        <f>B10*D10</f>
        <v>4782750</v>
      </c>
      <c r="F10" s="17">
        <v>0.08</v>
      </c>
      <c r="G10" s="15">
        <v>80</v>
      </c>
      <c r="H10" s="15">
        <f>B10*G10</f>
        <v>382620</v>
      </c>
      <c r="I10" s="15"/>
      <c r="J10" s="15"/>
      <c r="K10" s="17">
        <v>0.5</v>
      </c>
      <c r="L10" s="44">
        <f>H10*K10</f>
        <v>191310</v>
      </c>
      <c r="M10" s="17">
        <v>0.3</v>
      </c>
      <c r="N10" s="44">
        <f>H10*M10</f>
        <v>114786</v>
      </c>
      <c r="O10" s="17">
        <v>0.2</v>
      </c>
      <c r="P10" s="15">
        <f>H10*O10</f>
        <v>76524</v>
      </c>
      <c r="Q10" s="54"/>
      <c r="R10" s="54"/>
    </row>
    <row r="11" spans="1:18" s="2" customFormat="1" ht="20.25" customHeight="1">
      <c r="A11" s="11" t="s">
        <v>50</v>
      </c>
      <c r="B11" s="15">
        <f>SUM(B7:B10)</f>
        <v>48189.090000000004</v>
      </c>
      <c r="C11" s="15"/>
      <c r="D11" s="15"/>
      <c r="E11" s="15">
        <f>SUM(E7:E10)</f>
        <v>52746130</v>
      </c>
      <c r="F11" s="15"/>
      <c r="G11" s="15">
        <f>SUM(G7:G10)</f>
        <v>360</v>
      </c>
      <c r="H11" s="15">
        <f>SUM(H7:H10)</f>
        <v>4219690.4</v>
      </c>
      <c r="I11" s="15"/>
      <c r="J11" s="15"/>
      <c r="K11" s="15"/>
      <c r="L11" s="15">
        <f>SUM(L7:L10)</f>
        <v>2109845.2</v>
      </c>
      <c r="M11" s="15"/>
      <c r="N11" s="15">
        <f>SUM(N7:N10)</f>
        <v>1265907.1199999999</v>
      </c>
      <c r="O11" s="15"/>
      <c r="P11" s="15">
        <f>SUM(P7:P10)</f>
        <v>843938.0800000001</v>
      </c>
      <c r="Q11" s="54"/>
      <c r="R11" s="54"/>
    </row>
    <row r="12" spans="1:18" s="2" customFormat="1" ht="20.25" customHeight="1">
      <c r="A12" s="13" t="s">
        <v>51</v>
      </c>
      <c r="B12" s="15">
        <v>2629.7</v>
      </c>
      <c r="C12" s="15">
        <v>1</v>
      </c>
      <c r="D12" s="16">
        <v>1000</v>
      </c>
      <c r="E12" s="15">
        <f>B12*D12</f>
        <v>2629700</v>
      </c>
      <c r="F12" s="17">
        <v>0.08</v>
      </c>
      <c r="G12" s="15">
        <v>80</v>
      </c>
      <c r="H12" s="15">
        <f>B12*G12</f>
        <v>210376</v>
      </c>
      <c r="I12" s="15"/>
      <c r="J12" s="15"/>
      <c r="K12" s="17">
        <v>0.5</v>
      </c>
      <c r="L12" s="44">
        <f>H12*K12</f>
        <v>105188</v>
      </c>
      <c r="M12" s="17">
        <v>0.3</v>
      </c>
      <c r="N12" s="44">
        <f>H12*M12</f>
        <v>63112.799999999996</v>
      </c>
      <c r="O12" s="17">
        <v>0.2</v>
      </c>
      <c r="P12" s="15">
        <f>H12*O12</f>
        <v>42075.200000000004</v>
      </c>
      <c r="Q12" s="54"/>
      <c r="R12" s="54"/>
    </row>
    <row r="13" spans="1:18" s="2" customFormat="1" ht="20.25" customHeight="1">
      <c r="A13" s="13" t="s">
        <v>52</v>
      </c>
      <c r="B13" s="15">
        <v>1882.55</v>
      </c>
      <c r="C13" s="15">
        <v>1</v>
      </c>
      <c r="D13" s="16">
        <v>1000</v>
      </c>
      <c r="E13" s="15">
        <f>B13*D13</f>
        <v>1882550</v>
      </c>
      <c r="F13" s="17">
        <v>0.08</v>
      </c>
      <c r="G13" s="15">
        <v>80</v>
      </c>
      <c r="H13" s="15">
        <f>B13*G13</f>
        <v>150604</v>
      </c>
      <c r="I13" s="15"/>
      <c r="J13" s="15"/>
      <c r="K13" s="17">
        <v>0.5</v>
      </c>
      <c r="L13" s="44">
        <f>H13*K13</f>
        <v>75302</v>
      </c>
      <c r="M13" s="17">
        <v>0.3</v>
      </c>
      <c r="N13" s="44">
        <f>H13*M13</f>
        <v>45181.2</v>
      </c>
      <c r="O13" s="17">
        <v>0.2</v>
      </c>
      <c r="P13" s="15">
        <f>H13*O13</f>
        <v>30120.800000000003</v>
      </c>
      <c r="Q13" s="54"/>
      <c r="R13" s="54"/>
    </row>
    <row r="14" spans="1:18" s="2" customFormat="1" ht="20.25" customHeight="1">
      <c r="A14" s="13" t="s">
        <v>53</v>
      </c>
      <c r="B14" s="15">
        <v>1768.05</v>
      </c>
      <c r="C14" s="15">
        <v>1</v>
      </c>
      <c r="D14" s="16">
        <v>1000</v>
      </c>
      <c r="E14" s="15">
        <f>B14*D14</f>
        <v>1768050</v>
      </c>
      <c r="F14" s="17">
        <v>0.08</v>
      </c>
      <c r="G14" s="15">
        <v>80</v>
      </c>
      <c r="H14" s="15">
        <f>B14*G14</f>
        <v>141444</v>
      </c>
      <c r="I14" s="15"/>
      <c r="J14" s="15"/>
      <c r="K14" s="17">
        <v>0.5</v>
      </c>
      <c r="L14" s="44">
        <f>H14*K14</f>
        <v>70722</v>
      </c>
      <c r="M14" s="17">
        <v>0.3</v>
      </c>
      <c r="N14" s="44">
        <f>H14*M14</f>
        <v>42433.2</v>
      </c>
      <c r="O14" s="17">
        <v>0.2</v>
      </c>
      <c r="P14" s="15">
        <f>H14*O14</f>
        <v>28288.800000000003</v>
      </c>
      <c r="Q14" s="54"/>
      <c r="R14" s="54"/>
    </row>
    <row r="15" spans="1:18" s="2" customFormat="1" ht="20.25" customHeight="1">
      <c r="A15" s="11" t="s">
        <v>54</v>
      </c>
      <c r="B15" s="15">
        <f>SUM(B12:B14)</f>
        <v>6280.3</v>
      </c>
      <c r="C15" s="15">
        <v>1</v>
      </c>
      <c r="D15" s="16">
        <v>1000</v>
      </c>
      <c r="E15" s="15">
        <f>SUM(E12:E14)</f>
        <v>6280300</v>
      </c>
      <c r="F15" s="17">
        <v>0.08</v>
      </c>
      <c r="G15" s="15">
        <v>80</v>
      </c>
      <c r="H15" s="15">
        <f>SUM(H12:H14)</f>
        <v>502424</v>
      </c>
      <c r="I15" s="15"/>
      <c r="J15" s="15"/>
      <c r="K15" s="17">
        <v>0.5</v>
      </c>
      <c r="L15" s="44">
        <f>SUM(L12:L14)</f>
        <v>251212</v>
      </c>
      <c r="M15" s="17">
        <v>0.3</v>
      </c>
      <c r="N15" s="44">
        <f>SUM(N12:N14)</f>
        <v>150727.2</v>
      </c>
      <c r="O15" s="17">
        <v>0.2</v>
      </c>
      <c r="P15" s="15">
        <f>SUM(P12:P14)</f>
        <v>100484.8</v>
      </c>
      <c r="Q15" s="54"/>
      <c r="R15" s="54"/>
    </row>
    <row r="16" spans="1:16" ht="20.25" customHeight="1">
      <c r="A16" s="55" t="s">
        <v>28</v>
      </c>
      <c r="B16" s="56">
        <f>B5+B7+B14</f>
        <v>33154.41</v>
      </c>
      <c r="C16" s="56"/>
      <c r="D16" s="56"/>
      <c r="E16" s="56">
        <f aca="true" t="shared" si="0" ref="C16:P16">E5+E7+E14</f>
        <v>33154410</v>
      </c>
      <c r="F16" s="56"/>
      <c r="G16" s="56"/>
      <c r="H16" s="56">
        <f t="shared" si="0"/>
        <v>2652352.8</v>
      </c>
      <c r="I16" s="56">
        <f t="shared" si="0"/>
        <v>0</v>
      </c>
      <c r="J16" s="56">
        <f t="shared" si="0"/>
        <v>0</v>
      </c>
      <c r="K16" s="56"/>
      <c r="L16" s="56">
        <f t="shared" si="0"/>
        <v>1326176.4</v>
      </c>
      <c r="M16" s="56"/>
      <c r="N16" s="56">
        <f t="shared" si="0"/>
        <v>795705.8399999999</v>
      </c>
      <c r="O16" s="56"/>
      <c r="P16" s="56">
        <f t="shared" si="0"/>
        <v>530470.56</v>
      </c>
    </row>
    <row r="17" spans="1:16" ht="20.25" customHeight="1">
      <c r="A17" s="55" t="s">
        <v>55</v>
      </c>
      <c r="B17" s="56">
        <f>B8+B9</f>
        <v>15329.98</v>
      </c>
      <c r="C17" s="56"/>
      <c r="D17" s="56"/>
      <c r="E17" s="56">
        <f aca="true" t="shared" si="1" ref="C17:P17">E8+E9</f>
        <v>19887020</v>
      </c>
      <c r="F17" s="56"/>
      <c r="G17" s="56"/>
      <c r="H17" s="56">
        <f t="shared" si="1"/>
        <v>1590961.6</v>
      </c>
      <c r="I17" s="56">
        <f t="shared" si="1"/>
        <v>0</v>
      </c>
      <c r="J17" s="56">
        <f t="shared" si="1"/>
        <v>0</v>
      </c>
      <c r="K17" s="56"/>
      <c r="L17" s="56">
        <f t="shared" si="1"/>
        <v>795480.8</v>
      </c>
      <c r="M17" s="56"/>
      <c r="N17" s="56">
        <f t="shared" si="1"/>
        <v>477288.48</v>
      </c>
      <c r="O17" s="56"/>
      <c r="P17" s="56">
        <f t="shared" si="1"/>
        <v>318192.32000000007</v>
      </c>
    </row>
    <row r="18" spans="1:16" ht="20.25" customHeight="1">
      <c r="A18" s="55" t="s">
        <v>27</v>
      </c>
      <c r="B18" s="56">
        <f>B10+B12</f>
        <v>7412.45</v>
      </c>
      <c r="C18" s="56"/>
      <c r="D18" s="56"/>
      <c r="E18" s="56">
        <f aca="true" t="shared" si="2" ref="C18:P18">E10+E12</f>
        <v>7412450</v>
      </c>
      <c r="F18" s="56"/>
      <c r="G18" s="56"/>
      <c r="H18" s="56">
        <f t="shared" si="2"/>
        <v>592996</v>
      </c>
      <c r="I18" s="56">
        <f t="shared" si="2"/>
        <v>0</v>
      </c>
      <c r="J18" s="56">
        <f t="shared" si="2"/>
        <v>0</v>
      </c>
      <c r="K18" s="56"/>
      <c r="L18" s="56">
        <f t="shared" si="2"/>
        <v>296498</v>
      </c>
      <c r="M18" s="56"/>
      <c r="N18" s="56">
        <f t="shared" si="2"/>
        <v>177898.8</v>
      </c>
      <c r="O18" s="56"/>
      <c r="P18" s="56">
        <f t="shared" si="2"/>
        <v>118599.20000000001</v>
      </c>
    </row>
    <row r="19" spans="1:16" ht="20.25" customHeight="1">
      <c r="A19" s="55" t="s">
        <v>29</v>
      </c>
      <c r="B19" s="56">
        <f>B13</f>
        <v>1882.55</v>
      </c>
      <c r="C19" s="56"/>
      <c r="D19" s="56"/>
      <c r="E19" s="56">
        <f aca="true" t="shared" si="3" ref="C19:P19">E13</f>
        <v>1882550</v>
      </c>
      <c r="F19" s="56"/>
      <c r="G19" s="56"/>
      <c r="H19" s="56">
        <f t="shared" si="3"/>
        <v>150604</v>
      </c>
      <c r="I19" s="56">
        <f t="shared" si="3"/>
        <v>0</v>
      </c>
      <c r="J19" s="56">
        <f t="shared" si="3"/>
        <v>0</v>
      </c>
      <c r="K19" s="56"/>
      <c r="L19" s="56">
        <f t="shared" si="3"/>
        <v>75302</v>
      </c>
      <c r="M19" s="56"/>
      <c r="N19" s="56">
        <f t="shared" si="3"/>
        <v>45181.2</v>
      </c>
      <c r="O19" s="56"/>
      <c r="P19" s="56">
        <f t="shared" si="3"/>
        <v>30120.800000000003</v>
      </c>
    </row>
    <row r="20" spans="1:16" s="4" customFormat="1" ht="20.25" customHeight="1">
      <c r="A20" s="55" t="s">
        <v>30</v>
      </c>
      <c r="B20" s="56">
        <f>SUM(B16:B19)</f>
        <v>57779.39</v>
      </c>
      <c r="C20" s="56"/>
      <c r="D20" s="56"/>
      <c r="E20" s="56">
        <f aca="true" t="shared" si="4" ref="C20:P20">SUM(E16:E19)</f>
        <v>62336430</v>
      </c>
      <c r="F20" s="56"/>
      <c r="G20" s="56"/>
      <c r="H20" s="56">
        <f t="shared" si="4"/>
        <v>4986914.4</v>
      </c>
      <c r="I20" s="56">
        <f t="shared" si="4"/>
        <v>0</v>
      </c>
      <c r="J20" s="56">
        <f t="shared" si="4"/>
        <v>0</v>
      </c>
      <c r="K20" s="56"/>
      <c r="L20" s="56">
        <f t="shared" si="4"/>
        <v>2493457.2</v>
      </c>
      <c r="M20" s="56"/>
      <c r="N20" s="56">
        <f t="shared" si="4"/>
        <v>1496074.3199999998</v>
      </c>
      <c r="O20" s="56"/>
      <c r="P20" s="56">
        <f t="shared" si="4"/>
        <v>997382.8800000001</v>
      </c>
    </row>
    <row r="21" spans="1:16" s="4" customFormat="1" ht="20.25" customHeight="1">
      <c r="A21" s="55" t="s">
        <v>31</v>
      </c>
      <c r="B21" s="56">
        <f>B6+B11+B15</f>
        <v>57779.39000000001</v>
      </c>
      <c r="C21" s="56"/>
      <c r="D21" s="56"/>
      <c r="E21" s="56">
        <f aca="true" t="shared" si="5" ref="C21:P21">E6+E11+E15</f>
        <v>62336430</v>
      </c>
      <c r="F21" s="56"/>
      <c r="G21" s="56"/>
      <c r="H21" s="56">
        <f t="shared" si="5"/>
        <v>4986914.4</v>
      </c>
      <c r="I21" s="56">
        <f t="shared" si="5"/>
        <v>0</v>
      </c>
      <c r="J21" s="56">
        <f t="shared" si="5"/>
        <v>0</v>
      </c>
      <c r="K21" s="56"/>
      <c r="L21" s="56">
        <f t="shared" si="5"/>
        <v>2493457.2</v>
      </c>
      <c r="M21" s="56"/>
      <c r="N21" s="56">
        <f t="shared" si="5"/>
        <v>1496074.3199999998</v>
      </c>
      <c r="O21" s="56"/>
      <c r="P21" s="56">
        <f t="shared" si="5"/>
        <v>997382.8800000001</v>
      </c>
    </row>
    <row r="22" ht="14.25">
      <c r="B22" s="39"/>
    </row>
  </sheetData>
  <sheetProtection/>
  <mergeCells count="13">
    <mergeCell ref="A1:P1"/>
    <mergeCell ref="A2:P2"/>
    <mergeCell ref="F3:G3"/>
    <mergeCell ref="I3:J3"/>
    <mergeCell ref="K3:L3"/>
    <mergeCell ref="M3:N3"/>
    <mergeCell ref="O3:P3"/>
    <mergeCell ref="A3:A4"/>
    <mergeCell ref="B3:B4"/>
    <mergeCell ref="C3:C4"/>
    <mergeCell ref="D3:D4"/>
    <mergeCell ref="E3:E4"/>
    <mergeCell ref="H3:H4"/>
  </mergeCells>
  <printOptions/>
  <pageMargins left="0.75" right="0.75" top="0.67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E25" sqref="E25"/>
    </sheetView>
  </sheetViews>
  <sheetFormatPr defaultColWidth="9.00390625" defaultRowHeight="14.25"/>
  <cols>
    <col min="1" max="1" width="10.375" style="2" customWidth="1"/>
    <col min="2" max="2" width="11.125" style="2" customWidth="1"/>
    <col min="3" max="3" width="4.75390625" style="2" customWidth="1"/>
    <col min="4" max="4" width="6.375" style="2" customWidth="1"/>
    <col min="5" max="5" width="14.625" style="2" customWidth="1"/>
    <col min="6" max="6" width="3.875" style="2" customWidth="1"/>
    <col min="7" max="7" width="6.125" style="2" customWidth="1"/>
    <col min="8" max="8" width="13.375" style="2" customWidth="1"/>
    <col min="9" max="9" width="4.00390625" style="2" hidden="1" customWidth="1"/>
    <col min="10" max="10" width="13.375" style="2" hidden="1" customWidth="1"/>
    <col min="11" max="11" width="4.125" style="2" customWidth="1"/>
    <col min="12" max="12" width="12.625" style="2" customWidth="1"/>
    <col min="13" max="13" width="4.25390625" style="2" customWidth="1"/>
    <col min="14" max="14" width="12.75390625" style="2" customWidth="1"/>
    <col min="15" max="15" width="3.75390625" style="2" customWidth="1"/>
    <col min="16" max="16" width="13.25390625" style="2" customWidth="1"/>
    <col min="17" max="17" width="17.00390625" style="2" bestFit="1" customWidth="1"/>
    <col min="18" max="16384" width="9.00390625" style="2" customWidth="1"/>
  </cols>
  <sheetData>
    <row r="1" spans="1:16" ht="43.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0"/>
    </row>
    <row r="3" spans="1:16" ht="21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/>
      <c r="H3" s="9" t="s">
        <v>8</v>
      </c>
      <c r="I3" s="41" t="s">
        <v>9</v>
      </c>
      <c r="J3" s="42"/>
      <c r="K3" s="9" t="s">
        <v>10</v>
      </c>
      <c r="L3" s="9"/>
      <c r="M3" s="9" t="s">
        <v>11</v>
      </c>
      <c r="N3" s="9"/>
      <c r="O3" s="9" t="s">
        <v>12</v>
      </c>
      <c r="P3" s="9"/>
    </row>
    <row r="4" spans="1:16" ht="27" customHeight="1">
      <c r="A4" s="7"/>
      <c r="B4" s="7"/>
      <c r="C4" s="10"/>
      <c r="D4" s="7"/>
      <c r="E4" s="7"/>
      <c r="F4" s="9" t="s">
        <v>13</v>
      </c>
      <c r="G4" s="9" t="s">
        <v>8</v>
      </c>
      <c r="H4" s="9"/>
      <c r="I4" s="43" t="s">
        <v>14</v>
      </c>
      <c r="J4" s="9" t="s">
        <v>8</v>
      </c>
      <c r="K4" s="43" t="s">
        <v>14</v>
      </c>
      <c r="L4" s="9" t="s">
        <v>8</v>
      </c>
      <c r="M4" s="43" t="s">
        <v>14</v>
      </c>
      <c r="N4" s="9" t="s">
        <v>8</v>
      </c>
      <c r="O4" s="43" t="s">
        <v>14</v>
      </c>
      <c r="P4" s="9" t="s">
        <v>8</v>
      </c>
    </row>
    <row r="5" spans="1:18" s="1" customFormat="1" ht="27.75" customHeight="1">
      <c r="A5" s="11" t="s">
        <v>58</v>
      </c>
      <c r="B5" s="12">
        <f>B9</f>
        <v>77209.14</v>
      </c>
      <c r="C5" s="12"/>
      <c r="D5" s="12"/>
      <c r="E5" s="12">
        <f aca="true" t="shared" si="0" ref="E5:P5">E9</f>
        <v>77209140</v>
      </c>
      <c r="F5" s="12"/>
      <c r="G5" s="12"/>
      <c r="H5" s="12">
        <f t="shared" si="0"/>
        <v>6176731.199999999</v>
      </c>
      <c r="I5" s="12">
        <f t="shared" si="0"/>
        <v>0</v>
      </c>
      <c r="J5" s="12">
        <f t="shared" si="0"/>
        <v>0</v>
      </c>
      <c r="K5" s="12"/>
      <c r="L5" s="12">
        <f t="shared" si="0"/>
        <v>1853019.36</v>
      </c>
      <c r="M5" s="12"/>
      <c r="N5" s="12">
        <f t="shared" si="0"/>
        <v>3088365.5999999996</v>
      </c>
      <c r="O5" s="12"/>
      <c r="P5" s="12">
        <f t="shared" si="0"/>
        <v>1235346.24</v>
      </c>
      <c r="Q5" s="54"/>
      <c r="R5" s="54"/>
    </row>
    <row r="6" spans="1:18" s="2" customFormat="1" ht="27.75" customHeight="1">
      <c r="A6" s="13" t="s">
        <v>59</v>
      </c>
      <c r="B6" s="14">
        <v>31104</v>
      </c>
      <c r="C6" s="15">
        <v>1</v>
      </c>
      <c r="D6" s="16">
        <v>1000</v>
      </c>
      <c r="E6" s="15">
        <f>B6*D6</f>
        <v>31104000</v>
      </c>
      <c r="F6" s="17">
        <v>0.08</v>
      </c>
      <c r="G6" s="15">
        <v>80</v>
      </c>
      <c r="H6" s="15">
        <f>B6*G6</f>
        <v>2488320</v>
      </c>
      <c r="I6" s="15"/>
      <c r="J6" s="15"/>
      <c r="K6" s="17">
        <v>0.3</v>
      </c>
      <c r="L6" s="44">
        <f>H6*K6</f>
        <v>746496</v>
      </c>
      <c r="M6" s="17">
        <v>0.5</v>
      </c>
      <c r="N6" s="44">
        <f>H6*M6</f>
        <v>1244160</v>
      </c>
      <c r="O6" s="17">
        <v>0.2</v>
      </c>
      <c r="P6" s="15">
        <f>H6*O6</f>
        <v>497664</v>
      </c>
      <c r="Q6" s="54"/>
      <c r="R6" s="54"/>
    </row>
    <row r="7" spans="1:18" s="3" customFormat="1" ht="27.75" customHeight="1">
      <c r="A7" s="13" t="s">
        <v>60</v>
      </c>
      <c r="B7" s="15">
        <v>30588.97</v>
      </c>
      <c r="C7" s="15">
        <v>1</v>
      </c>
      <c r="D7" s="16">
        <v>1000</v>
      </c>
      <c r="E7" s="15">
        <f>B7*D7</f>
        <v>30588970</v>
      </c>
      <c r="F7" s="17">
        <v>0.08</v>
      </c>
      <c r="G7" s="15">
        <v>80</v>
      </c>
      <c r="H7" s="15">
        <f>B7*G7</f>
        <v>2447117.6</v>
      </c>
      <c r="I7" s="15"/>
      <c r="J7" s="15"/>
      <c r="K7" s="17">
        <v>0.3</v>
      </c>
      <c r="L7" s="44">
        <f>H7*K7</f>
        <v>734135.28</v>
      </c>
      <c r="M7" s="17">
        <v>0.5</v>
      </c>
      <c r="N7" s="44">
        <f>H7*M7</f>
        <v>1223558.8</v>
      </c>
      <c r="O7" s="17">
        <v>0.2</v>
      </c>
      <c r="P7" s="15">
        <f>H7*O7</f>
        <v>489423.52</v>
      </c>
      <c r="Q7" s="54"/>
      <c r="R7" s="54"/>
    </row>
    <row r="8" spans="1:18" s="2" customFormat="1" ht="27.75" customHeight="1">
      <c r="A8" s="13" t="s">
        <v>61</v>
      </c>
      <c r="B8" s="15">
        <v>15516.17</v>
      </c>
      <c r="C8" s="15">
        <v>1</v>
      </c>
      <c r="D8" s="16">
        <v>1000</v>
      </c>
      <c r="E8" s="15">
        <f>B8*D8</f>
        <v>15516170</v>
      </c>
      <c r="F8" s="17">
        <v>0.08</v>
      </c>
      <c r="G8" s="15">
        <v>80</v>
      </c>
      <c r="H8" s="15">
        <f>B8*G8</f>
        <v>1241293.6</v>
      </c>
      <c r="I8" s="15"/>
      <c r="J8" s="15"/>
      <c r="K8" s="17">
        <v>0.3</v>
      </c>
      <c r="L8" s="44">
        <f>H8*K8</f>
        <v>372388.08</v>
      </c>
      <c r="M8" s="17">
        <v>0.5</v>
      </c>
      <c r="N8" s="44">
        <f>H8*M8</f>
        <v>620646.8</v>
      </c>
      <c r="O8" s="17">
        <v>0.2</v>
      </c>
      <c r="P8" s="15">
        <f>H8*O8</f>
        <v>248258.72000000003</v>
      </c>
      <c r="Q8" s="54"/>
      <c r="R8" s="54"/>
    </row>
    <row r="9" spans="1:18" s="2" customFormat="1" ht="27.75" customHeight="1">
      <c r="A9" s="11" t="s">
        <v>62</v>
      </c>
      <c r="B9" s="15">
        <f>SUM(B6:B8)</f>
        <v>77209.14</v>
      </c>
      <c r="C9" s="15"/>
      <c r="D9" s="16"/>
      <c r="E9" s="15">
        <f>SUM(E6:E8)</f>
        <v>77209140</v>
      </c>
      <c r="F9" s="18"/>
      <c r="G9" s="15"/>
      <c r="H9" s="15">
        <f>SUM(H6:H8)</f>
        <v>6176731.199999999</v>
      </c>
      <c r="I9" s="15"/>
      <c r="J9" s="15"/>
      <c r="K9" s="17"/>
      <c r="L9" s="44">
        <f>SUM(L6:L8)</f>
        <v>1853019.36</v>
      </c>
      <c r="M9" s="17"/>
      <c r="N9" s="44">
        <f>SUM(N6:N8)</f>
        <v>3088365.5999999996</v>
      </c>
      <c r="O9" s="17"/>
      <c r="P9" s="15">
        <f>SUM(P6:P8)</f>
        <v>1235346.24</v>
      </c>
      <c r="Q9" s="54"/>
      <c r="R9" s="54"/>
    </row>
    <row r="10" spans="1:16" s="4" customFormat="1" ht="22.5" customHeight="1" hidden="1">
      <c r="A10" s="19" t="s">
        <v>63</v>
      </c>
      <c r="B10" s="20"/>
      <c r="C10" s="19" t="s">
        <v>33</v>
      </c>
      <c r="D10" s="21"/>
      <c r="E10" s="20"/>
      <c r="F10" s="19" t="s">
        <v>34</v>
      </c>
      <c r="G10" s="21"/>
      <c r="H10" s="22"/>
      <c r="I10" s="21"/>
      <c r="J10" s="21"/>
      <c r="K10" s="19" t="s">
        <v>35</v>
      </c>
      <c r="L10" s="22"/>
      <c r="M10" s="19" t="s">
        <v>36</v>
      </c>
      <c r="N10" s="22"/>
      <c r="O10" s="45" t="s">
        <v>37</v>
      </c>
      <c r="P10" s="46"/>
    </row>
    <row r="11" spans="1:16" ht="30" customHeight="1" hidden="1">
      <c r="A11" s="23" t="s">
        <v>38</v>
      </c>
      <c r="B11" s="24"/>
      <c r="C11" s="23" t="s">
        <v>39</v>
      </c>
      <c r="D11" s="25"/>
      <c r="E11" s="25"/>
      <c r="F11" s="23" t="s">
        <v>39</v>
      </c>
      <c r="G11" s="25"/>
      <c r="H11" s="26"/>
      <c r="I11" s="25"/>
      <c r="J11" s="25"/>
      <c r="K11" s="23" t="s">
        <v>39</v>
      </c>
      <c r="L11" s="26"/>
      <c r="M11" s="47" t="s">
        <v>39</v>
      </c>
      <c r="N11" s="48"/>
      <c r="O11" s="47" t="s">
        <v>39</v>
      </c>
      <c r="P11" s="48"/>
    </row>
    <row r="12" spans="1:16" ht="34.5" customHeight="1" hidden="1">
      <c r="A12" s="27" t="s">
        <v>40</v>
      </c>
      <c r="B12" s="28"/>
      <c r="C12" s="27"/>
      <c r="D12" s="29" t="s">
        <v>41</v>
      </c>
      <c r="E12" s="28"/>
      <c r="F12" s="30"/>
      <c r="G12" s="29" t="s">
        <v>41</v>
      </c>
      <c r="H12" s="31"/>
      <c r="I12" s="49"/>
      <c r="J12" s="49"/>
      <c r="K12" s="27" t="s">
        <v>40</v>
      </c>
      <c r="L12" s="31"/>
      <c r="M12" s="50" t="s">
        <v>40</v>
      </c>
      <c r="N12" s="51"/>
      <c r="O12" s="50" t="s">
        <v>40</v>
      </c>
      <c r="P12" s="51"/>
    </row>
    <row r="13" spans="1:16" ht="19.5" customHeight="1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52"/>
      <c r="L13" s="35"/>
      <c r="M13" s="52"/>
      <c r="N13" s="35"/>
      <c r="O13" s="52"/>
      <c r="P13" s="35"/>
    </row>
    <row r="14" spans="1:16" ht="13.5" customHeight="1" hidden="1">
      <c r="A14" s="32"/>
      <c r="B14" s="36"/>
      <c r="C14" s="36"/>
      <c r="D14" s="36"/>
      <c r="E14" s="36"/>
      <c r="F14" s="37"/>
      <c r="G14" s="38"/>
      <c r="H14" s="38"/>
      <c r="I14" s="38"/>
      <c r="J14" s="38"/>
      <c r="K14" s="53"/>
      <c r="L14" s="38"/>
      <c r="M14" s="53"/>
      <c r="N14" s="38"/>
      <c r="O14" s="53"/>
      <c r="P14" s="38"/>
    </row>
    <row r="15" ht="13.5" customHeight="1" hidden="1">
      <c r="A15" s="32"/>
    </row>
    <row r="16" ht="8.25" customHeight="1" hidden="1">
      <c r="A16" s="32"/>
    </row>
    <row r="17" spans="1:10" ht="14.25">
      <c r="A17" s="32"/>
      <c r="H17" s="39"/>
      <c r="I17" s="39"/>
      <c r="J17" s="39"/>
    </row>
    <row r="18" spans="8:10" ht="14.25">
      <c r="H18" s="39"/>
      <c r="I18" s="39"/>
      <c r="J18" s="39"/>
    </row>
  </sheetData>
  <sheetProtection/>
  <mergeCells count="31">
    <mergeCell ref="A1:P1"/>
    <mergeCell ref="A2:P2"/>
    <mergeCell ref="F3:G3"/>
    <mergeCell ref="I3:J3"/>
    <mergeCell ref="K3:L3"/>
    <mergeCell ref="M3:N3"/>
    <mergeCell ref="O3:P3"/>
    <mergeCell ref="A10:B10"/>
    <mergeCell ref="C10:E10"/>
    <mergeCell ref="F10:H10"/>
    <mergeCell ref="K10:L10"/>
    <mergeCell ref="M10:N10"/>
    <mergeCell ref="O10:P10"/>
    <mergeCell ref="A11:B11"/>
    <mergeCell ref="C11:E11"/>
    <mergeCell ref="F11:H11"/>
    <mergeCell ref="K11:L11"/>
    <mergeCell ref="M11:N11"/>
    <mergeCell ref="O11:P11"/>
    <mergeCell ref="A12:B12"/>
    <mergeCell ref="D12:E12"/>
    <mergeCell ref="G12:H12"/>
    <mergeCell ref="K12:L12"/>
    <mergeCell ref="M12:N12"/>
    <mergeCell ref="O12:P12"/>
    <mergeCell ref="A3:A4"/>
    <mergeCell ref="B3:B4"/>
    <mergeCell ref="C3:C4"/>
    <mergeCell ref="D3:D4"/>
    <mergeCell ref="E3:E4"/>
    <mergeCell ref="H3:H4"/>
  </mergeCells>
  <printOptions/>
  <pageMargins left="0.75" right="0.75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guoli</cp:lastModifiedBy>
  <cp:lastPrinted>2020-09-22T01:43:25Z</cp:lastPrinted>
  <dcterms:created xsi:type="dcterms:W3CDTF">2019-09-03T02:23:55Z</dcterms:created>
  <dcterms:modified xsi:type="dcterms:W3CDTF">2021-11-26T00:36:29Z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